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Intro &amp; Prob 1" sheetId="1" r:id="rId3"/>
    <sheet state="visible" name="Prob 2" sheetId="2" r:id="rId4"/>
  </sheets>
  <definedNames/>
  <calcPr/>
</workbook>
</file>

<file path=xl/sharedStrings.xml><?xml version="1.0" encoding="utf-8"?>
<sst xmlns="http://schemas.openxmlformats.org/spreadsheetml/2006/main" count="80" uniqueCount="68">
  <si>
    <t>*** Problem Set Key -- Do Not Post or Distribute ***</t>
  </si>
  <si>
    <r>
      <rPr/>
      <t xml:space="preserve">Chapter 3: </t>
    </r>
    <r>
      <rPr>
        <rFont val="Times New Roman"/>
        <b/>
        <sz val="14.0"/>
      </rPr>
      <t>Process Choice &amp; Layout Decisions in Manufacturing &amp; Services</t>
    </r>
  </si>
  <si>
    <t>Problem 2</t>
  </si>
  <si>
    <t>Suppose that management ignores the takt time and minimum</t>
  </si>
  <si>
    <t>workstation calculations in Problem 1, and decides to set</t>
  </si>
  <si>
    <t>up four workstations, as follows:</t>
  </si>
  <si>
    <t>Workstation 1:</t>
  </si>
  <si>
    <t>Activities A and C</t>
  </si>
  <si>
    <t xml:space="preserve">Workstation 2: </t>
  </si>
  <si>
    <t>Activities B, D, E, G and H</t>
  </si>
  <si>
    <t>Workstation 3:</t>
  </si>
  <si>
    <t>Activities F, I and K</t>
  </si>
  <si>
    <t>Workstation 4:</t>
  </si>
  <si>
    <t>J, L and M</t>
  </si>
  <si>
    <t>In the space below, calculate the cycle time for this line, as well as the idle time</t>
  </si>
  <si>
    <t>and percent idle time.</t>
  </si>
  <si>
    <t>Introduction to Operations &amp; Supply Chain Management (Bozarth &amp; Handfield, 3rd Edition)</t>
  </si>
  <si>
    <t>Workstation</t>
  </si>
  <si>
    <t>Total task time</t>
  </si>
  <si>
    <t>DIRECTIONS</t>
  </si>
  <si>
    <t>To generate the key, put in the 4-digit number used when printing</t>
  </si>
  <si>
    <t>off the original assignment.</t>
  </si>
  <si>
    <t xml:space="preserve">Name:  </t>
  </si>
  <si>
    <t>*** KEY ***</t>
  </si>
  <si>
    <t xml:space="preserve">4-digit number:  </t>
  </si>
  <si>
    <t>Total</t>
  </si>
  <si>
    <t xml:space="preserve">Cycle time = maximum total task time of all workstations = </t>
  </si>
  <si>
    <t>Problem 1</t>
  </si>
  <si>
    <t>Max Products is setting up an assembly line to produce</t>
  </si>
  <si>
    <t>radio dog collars.  The line will run 12 hours a day, and</t>
  </si>
  <si>
    <t>Idle time = (No. of workstations)*(Cycle time) - Total task time) =</t>
  </si>
  <si>
    <t>will need to produce 400 collars a day.  The various</t>
  </si>
  <si>
    <t>tasks, along with their required times and immediate</t>
  </si>
  <si>
    <t>predecessors, are shown below.</t>
  </si>
  <si>
    <t>Task</t>
  </si>
  <si>
    <t>seconds</t>
  </si>
  <si>
    <t xml:space="preserve">% idle time = 100% * (Idle time) / (Total task time) = </t>
  </si>
  <si>
    <t>Time (minutes)</t>
  </si>
  <si>
    <t>Immediate Predecessor(s)</t>
  </si>
  <si>
    <t>A</t>
  </si>
  <si>
    <t>none</t>
  </si>
  <si>
    <t>B</t>
  </si>
  <si>
    <t>C</t>
  </si>
  <si>
    <t>D</t>
  </si>
  <si>
    <t>A, B</t>
  </si>
  <si>
    <t>E</t>
  </si>
  <si>
    <t>B, C</t>
  </si>
  <si>
    <t>F</t>
  </si>
  <si>
    <t>G</t>
  </si>
  <si>
    <t>H</t>
  </si>
  <si>
    <t>I</t>
  </si>
  <si>
    <t>J</t>
  </si>
  <si>
    <t>G, H, I</t>
  </si>
  <si>
    <t>K</t>
  </si>
  <si>
    <t>F, G, H</t>
  </si>
  <si>
    <t>L</t>
  </si>
  <si>
    <t>K, J</t>
  </si>
  <si>
    <t>M</t>
  </si>
  <si>
    <t>In the space below, calculate the takt time and the minimum number</t>
  </si>
  <si>
    <t>of workstations for the line.  Show your work.</t>
  </si>
  <si>
    <t>Takt time = Available production time</t>
  </si>
  <si>
    <t>Required output rate</t>
  </si>
  <si>
    <t>=</t>
  </si>
  <si>
    <t>(12*60*60)/ 400 = 108 seconds</t>
  </si>
  <si>
    <t>Minimum number of workstations</t>
  </si>
  <si>
    <t>(Total task time) / (Takt time)</t>
  </si>
  <si>
    <t>which rounds up to</t>
  </si>
  <si>
    <t>workstations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</si>
</sst>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</font>
    <font>
      <sz val="12.0"/>
      <name val="Times New Roman"/>
    </font>
    <font>
      <sz val="18.0"/>
      <color rgb="FFFF0000"/>
      <name val="Times New Roman"/>
    </font>
    <font>
      <b/>
      <sz val="12.0"/>
      <name val="Times New Roman"/>
    </font>
    <font>
      <b/>
      <sz val="16.0"/>
      <name val="Times New Roman"/>
    </font>
    <font>
      <b/>
      <sz val="14.0"/>
      <color rgb="FFFF0000"/>
      <name val="Times New Roman"/>
    </font>
    <font>
      <sz val="10.0"/>
      <name val="Arial"/>
    </font>
    <font>
      <b/>
      <i/>
      <sz val="14.0"/>
      <name val="Times New Roman"/>
    </font>
    <font>
      <i/>
      <sz val="14.0"/>
      <name val="Times New Roman"/>
    </font>
    <font>
      <b/>
      <i/>
      <sz val="14.0"/>
      <color rgb="FFFF0000"/>
      <name val="Times New Roman"/>
    </font>
    <font>
      <sz val="12.0"/>
      <color rgb="FFFFFFFF"/>
      <name val="Times New Roman"/>
    </font>
    <font>
      <u/>
      <sz val="12.0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4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/>
      <right/>
      <top/>
      <bottom/>
    </border>
    <border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0" xfId="0" applyAlignment="1" applyFont="1">
      <alignment shrinkToFit="0" vertical="bottom" wrapText="0"/>
    </xf>
    <xf borderId="1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0" fillId="0" fontId="7" numFmtId="0" xfId="0" applyAlignment="1" applyFont="1">
      <alignment shrinkToFit="0" vertical="bottom" wrapText="0"/>
    </xf>
    <xf borderId="3" fillId="0" fontId="1" numFmtId="0" xfId="0" applyAlignment="1" applyBorder="1" applyFont="1">
      <alignment shrinkToFit="0" vertical="bottom" wrapText="0"/>
    </xf>
    <xf borderId="4" fillId="0" fontId="1" numFmtId="0" xfId="0" applyAlignment="1" applyBorder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5" fillId="0" fontId="1" numFmtId="0" xfId="0" applyAlignment="1" applyBorder="1" applyFont="1">
      <alignment shrinkToFit="0" vertical="bottom" wrapText="0"/>
    </xf>
    <xf borderId="0" fillId="0" fontId="9" numFmtId="0" xfId="0" applyAlignment="1" applyFont="1">
      <alignment shrinkToFit="0" vertical="bottom" wrapText="0"/>
    </xf>
    <xf borderId="0" fillId="0" fontId="8" numFmtId="0" xfId="0" applyAlignment="1" applyFont="1">
      <alignment horizontal="center" shrinkToFit="0" vertical="bottom" wrapText="0"/>
    </xf>
    <xf borderId="0" fillId="0" fontId="1" numFmtId="0" xfId="0" applyAlignment="1" applyFont="1">
      <alignment horizontal="right" shrinkToFit="0" vertical="bottom" wrapText="0"/>
    </xf>
    <xf borderId="6" fillId="0" fontId="1" numFmtId="0" xfId="0" applyAlignment="1" applyBorder="1" applyFont="1">
      <alignment shrinkToFit="0" vertical="bottom" wrapText="0"/>
    </xf>
    <xf borderId="7" fillId="0" fontId="1" numFmtId="0" xfId="0" applyAlignment="1" applyBorder="1" applyFont="1">
      <alignment shrinkToFit="0" vertical="bottom" wrapText="0"/>
    </xf>
    <xf borderId="8" fillId="2" fontId="1" numFmtId="0" xfId="0" applyAlignment="1" applyBorder="1" applyFill="1" applyFont="1">
      <alignment shrinkToFit="0" vertical="bottom" wrapText="0"/>
    </xf>
    <xf borderId="9" fillId="0" fontId="1" numFmtId="0" xfId="0" applyAlignment="1" applyBorder="1" applyFont="1">
      <alignment shrinkToFit="0" vertical="bottom" wrapText="0"/>
    </xf>
    <xf borderId="0" fillId="0" fontId="10" numFmtId="0" xfId="0" applyAlignment="1" applyFon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1" numFmtId="10" xfId="0" applyAlignment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1"/>
    </xf>
    <xf borderId="10" fillId="0" fontId="1" numFmtId="0" xfId="0" applyAlignment="1" applyBorder="1" applyFont="1">
      <alignment shrinkToFit="0" vertical="bottom" wrapText="0"/>
    </xf>
    <xf borderId="11" fillId="0" fontId="1" numFmtId="0" xfId="0" applyAlignment="1" applyBorder="1" applyFont="1">
      <alignment shrinkToFit="0" vertical="bottom" wrapText="0"/>
    </xf>
    <xf borderId="12" fillId="2" fontId="1" numFmtId="0" xfId="0" applyAlignment="1" applyBorder="1" applyFont="1">
      <alignment horizontal="center" shrinkToFit="0" vertical="bottom" wrapText="0"/>
    </xf>
    <xf borderId="13" fillId="0" fontId="11" numFmtId="0" xfId="0" applyAlignment="1" applyBorder="1" applyFont="1">
      <alignment shrinkToFit="0" vertical="bottom" wrapText="0"/>
    </xf>
    <xf borderId="0" fillId="0" fontId="1" numFmtId="2" xfId="0" applyAlignment="1" applyFont="1" applyNumberFormat="1">
      <alignment shrinkToFit="0" vertical="bottom" wrapText="0"/>
    </xf>
    <xf borderId="0" fillId="0" fontId="1" numFmtId="1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15.71"/>
    <col customWidth="1" min="2" max="2" width="8.86"/>
    <col customWidth="1" min="3" max="3" width="10.71"/>
    <col customWidth="1" min="4" max="4" width="14.71"/>
    <col customWidth="1" min="5" max="15" width="8.86"/>
    <col customWidth="1" min="16" max="26" width="8.0"/>
  </cols>
  <sheetData>
    <row r="1" ht="23.25" customHeight="1">
      <c r="A1" s="2" t="s">
        <v>0</v>
      </c>
      <c r="B1" s="2"/>
      <c r="C1" s="2"/>
      <c r="D1" s="2"/>
      <c r="E1" s="2"/>
      <c r="F1" s="2"/>
      <c r="G1" s="2"/>
      <c r="H1" s="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1"/>
      <c r="B2" s="1"/>
      <c r="C2" s="1"/>
      <c r="D2" s="1"/>
      <c r="E2" s="1"/>
      <c r="F2" s="1"/>
      <c r="G2" s="1"/>
      <c r="H2" s="4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0.25" customHeight="1">
      <c r="A3" s="6" t="s">
        <v>1</v>
      </c>
      <c r="B3" s="1"/>
      <c r="C3" s="1"/>
      <c r="D3" s="1"/>
      <c r="E3" s="1"/>
      <c r="F3" s="7"/>
      <c r="G3" s="1"/>
      <c r="H3" s="4"/>
      <c r="I3" s="1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9.5" customHeight="1">
      <c r="A4" s="11" t="s">
        <v>16</v>
      </c>
      <c r="B4" s="14"/>
      <c r="C4" s="14"/>
      <c r="D4" s="14"/>
      <c r="E4" s="14"/>
      <c r="F4" s="16"/>
      <c r="G4" s="14"/>
      <c r="H4" s="17"/>
      <c r="I4" s="14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15.75" customHeight="1">
      <c r="A5" s="1"/>
      <c r="B5" s="1"/>
      <c r="C5" s="1"/>
      <c r="D5" s="1"/>
      <c r="E5" s="1"/>
      <c r="F5" s="1"/>
      <c r="G5" s="1"/>
      <c r="H5" s="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5" t="s">
        <v>19</v>
      </c>
      <c r="B6" s="1" t="s">
        <v>20</v>
      </c>
      <c r="C6" s="1"/>
      <c r="D6" s="1"/>
      <c r="E6" s="1"/>
      <c r="F6" s="1"/>
      <c r="G6" s="1"/>
      <c r="H6" s="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/>
      <c r="B7" s="1" t="s">
        <v>21</v>
      </c>
      <c r="C7" s="1"/>
      <c r="D7" s="1"/>
      <c r="E7" s="1"/>
      <c r="F7" s="1"/>
      <c r="G7" s="1"/>
      <c r="H7" s="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6.5" customHeight="1">
      <c r="A8" s="1"/>
      <c r="B8" s="1"/>
      <c r="C8" s="1"/>
      <c r="D8" s="1"/>
      <c r="E8" s="1"/>
      <c r="F8" s="1"/>
      <c r="G8" s="1"/>
      <c r="H8" s="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6.5" customHeight="1">
      <c r="A9" s="1"/>
      <c r="B9" s="18" t="s">
        <v>22</v>
      </c>
      <c r="C9" s="19" t="s">
        <v>23</v>
      </c>
      <c r="D9" s="20"/>
      <c r="E9" s="1"/>
      <c r="F9" s="1"/>
      <c r="G9" s="1"/>
      <c r="H9" s="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6.5" customHeight="1">
      <c r="A10" s="1"/>
      <c r="B10" s="18" t="s">
        <v>24</v>
      </c>
      <c r="C10" s="21">
        <v>7500.0</v>
      </c>
      <c r="D10" s="1"/>
      <c r="E10" s="1"/>
      <c r="F10" s="1"/>
      <c r="G10" s="1"/>
      <c r="H10" s="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1"/>
      <c r="B11" s="1"/>
      <c r="C11" s="23">
        <f>ROUND(C10/100,0)</f>
        <v>75</v>
      </c>
      <c r="D11" s="1"/>
      <c r="E11" s="1"/>
      <c r="F11" s="1"/>
      <c r="G11" s="1"/>
      <c r="H11" s="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1"/>
      <c r="B12" s="1"/>
      <c r="C12" s="1"/>
      <c r="D12" s="1"/>
      <c r="E12" s="1"/>
      <c r="F12" s="1"/>
      <c r="G12" s="1"/>
      <c r="H12" s="4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5" t="s">
        <v>27</v>
      </c>
      <c r="B13" s="1" t="s">
        <v>28</v>
      </c>
      <c r="C13" s="1"/>
      <c r="D13" s="1"/>
      <c r="E13" s="1"/>
      <c r="F13" s="1"/>
      <c r="G13" s="1"/>
      <c r="H13" s="4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1"/>
      <c r="B14" s="1" t="s">
        <v>29</v>
      </c>
      <c r="C14" s="1"/>
      <c r="D14" s="1"/>
      <c r="E14" s="1"/>
      <c r="F14" s="1"/>
      <c r="G14" s="1"/>
      <c r="H14" s="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1"/>
      <c r="B15" s="1" t="s">
        <v>31</v>
      </c>
      <c r="C15" s="1"/>
      <c r="D15" s="1"/>
      <c r="E15" s="1"/>
      <c r="F15" s="1"/>
      <c r="G15" s="1"/>
      <c r="H15" s="4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1"/>
      <c r="B16" s="1" t="s">
        <v>32</v>
      </c>
      <c r="C16" s="1"/>
      <c r="D16" s="1"/>
      <c r="E16" s="1"/>
      <c r="F16" s="1"/>
      <c r="G16" s="1"/>
      <c r="H16" s="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"/>
      <c r="B17" s="1" t="s">
        <v>33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47.25" customHeight="1">
      <c r="A18" s="1"/>
      <c r="B18" s="24" t="s">
        <v>34</v>
      </c>
      <c r="C18" s="26" t="s">
        <v>37</v>
      </c>
      <c r="D18" s="26" t="s">
        <v>38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1"/>
      <c r="B19" s="24" t="s">
        <v>39</v>
      </c>
      <c r="C19" s="29">
        <f>ROUND(100-C11/2.5,0)</f>
        <v>70</v>
      </c>
      <c r="D19" s="4" t="s">
        <v>40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1"/>
      <c r="B20" s="24" t="s">
        <v>41</v>
      </c>
      <c r="C20" s="4">
        <v>32.0</v>
      </c>
      <c r="D20" s="4" t="s">
        <v>40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24" t="s">
        <v>42</v>
      </c>
      <c r="C21" s="29">
        <f>ROUND(65*C11/100,0)</f>
        <v>49</v>
      </c>
      <c r="D21" s="4" t="s">
        <v>40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24" t="s">
        <v>43</v>
      </c>
      <c r="C22" s="4">
        <v>19.0</v>
      </c>
      <c r="D22" s="4" t="s">
        <v>44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24" t="s">
        <v>45</v>
      </c>
      <c r="C23" s="29">
        <f>ROUND(C11/2,0)</f>
        <v>38</v>
      </c>
      <c r="D23" s="4" t="s">
        <v>46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24" t="s">
        <v>47</v>
      </c>
      <c r="C24" s="4">
        <v>68.0</v>
      </c>
      <c r="D24" s="4" t="s">
        <v>43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24" t="s">
        <v>48</v>
      </c>
      <c r="C25" s="4">
        <v>14.0</v>
      </c>
      <c r="D25" s="4" t="s">
        <v>43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24" t="s">
        <v>49</v>
      </c>
      <c r="C26" s="4">
        <v>22.0</v>
      </c>
      <c r="D26" s="4" t="s">
        <v>43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24" t="s">
        <v>50</v>
      </c>
      <c r="C27" s="4">
        <v>11.0</v>
      </c>
      <c r="D27" s="4" t="s">
        <v>45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24" t="s">
        <v>51</v>
      </c>
      <c r="C28" s="4">
        <v>45.0</v>
      </c>
      <c r="D28" s="4" t="s">
        <v>52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24" t="s">
        <v>53</v>
      </c>
      <c r="C29" s="4">
        <v>10.0</v>
      </c>
      <c r="D29" s="4" t="s">
        <v>54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24" t="s">
        <v>55</v>
      </c>
      <c r="C30" s="4">
        <v>22.0</v>
      </c>
      <c r="D30" s="4" t="s">
        <v>56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24" t="s">
        <v>57</v>
      </c>
      <c r="C31" s="4">
        <v>24.0</v>
      </c>
      <c r="D31" s="4" t="s">
        <v>56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5"/>
      <c r="B33" s="5" t="s">
        <v>25</v>
      </c>
      <c r="C33" s="24">
        <f>SUM(C19:C31)</f>
        <v>424</v>
      </c>
      <c r="D33" s="5" t="s">
        <v>35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 t="s">
        <v>27</v>
      </c>
      <c r="B35" s="1" t="s">
        <v>58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 t="s">
        <v>59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6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6.5" customHeight="1">
      <c r="A38" s="9"/>
      <c r="B38" s="10"/>
      <c r="C38" s="10" t="s">
        <v>60</v>
      </c>
      <c r="D38" s="30"/>
      <c r="E38" s="30"/>
      <c r="F38" s="10"/>
      <c r="G38" s="10"/>
      <c r="H38" s="1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3"/>
      <c r="B39" s="1"/>
      <c r="C39" s="1"/>
      <c r="D39" s="1" t="s">
        <v>61</v>
      </c>
      <c r="E39" s="1"/>
      <c r="F39" s="1"/>
      <c r="G39" s="1"/>
      <c r="H39" s="15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3"/>
      <c r="B40" s="1"/>
      <c r="C40" s="1"/>
      <c r="D40" s="1"/>
      <c r="E40" s="1"/>
      <c r="F40" s="1"/>
      <c r="G40" s="1"/>
      <c r="H40" s="15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3"/>
      <c r="B41" s="1"/>
      <c r="C41" s="4" t="s">
        <v>62</v>
      </c>
      <c r="D41" s="1" t="s">
        <v>63</v>
      </c>
      <c r="E41" s="1"/>
      <c r="F41" s="1"/>
      <c r="G41" s="1"/>
      <c r="H41" s="15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3"/>
      <c r="B42" s="1"/>
      <c r="C42" s="1"/>
      <c r="D42" s="1"/>
      <c r="E42" s="1"/>
      <c r="F42" s="1"/>
      <c r="G42" s="1"/>
      <c r="H42" s="15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3"/>
      <c r="B43" s="1"/>
      <c r="C43" s="1" t="s">
        <v>64</v>
      </c>
      <c r="D43" s="1"/>
      <c r="E43" s="1"/>
      <c r="F43" s="1"/>
      <c r="G43" s="1"/>
      <c r="H43" s="15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3"/>
      <c r="B44" s="1"/>
      <c r="C44" s="1"/>
      <c r="D44" s="1"/>
      <c r="E44" s="1"/>
      <c r="F44" s="1"/>
      <c r="G44" s="1"/>
      <c r="H44" s="15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3"/>
      <c r="B45" s="1"/>
      <c r="C45" s="4" t="s">
        <v>62</v>
      </c>
      <c r="D45" s="1" t="s">
        <v>65</v>
      </c>
      <c r="E45" s="1"/>
      <c r="F45" s="1"/>
      <c r="G45" s="1"/>
      <c r="H45" s="15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3"/>
      <c r="B46" s="1"/>
      <c r="C46" s="4" t="s">
        <v>62</v>
      </c>
      <c r="D46" s="31">
        <f>C33/108</f>
        <v>3.925925926</v>
      </c>
      <c r="E46" s="1"/>
      <c r="F46" s="1"/>
      <c r="G46" s="1"/>
      <c r="H46" s="15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3"/>
      <c r="B47" s="1" t="s">
        <v>66</v>
      </c>
      <c r="C47" s="1"/>
      <c r="D47" s="32">
        <f>ROUNDUP(D46,0)</f>
        <v>4</v>
      </c>
      <c r="E47" s="1" t="s">
        <v>67</v>
      </c>
      <c r="F47" s="1"/>
      <c r="G47" s="1"/>
      <c r="H47" s="15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3"/>
      <c r="B48" s="1"/>
      <c r="C48" s="1"/>
      <c r="D48" s="1"/>
      <c r="E48" s="1"/>
      <c r="F48" s="1"/>
      <c r="G48" s="1"/>
      <c r="H48" s="15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6.5" customHeight="1">
      <c r="A49" s="27"/>
      <c r="B49" s="22"/>
      <c r="C49" s="22"/>
      <c r="D49" s="22"/>
      <c r="E49" s="22"/>
      <c r="F49" s="22"/>
      <c r="G49" s="22"/>
      <c r="H49" s="28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12.71"/>
    <col customWidth="1" min="2" max="8" width="8.86"/>
    <col customWidth="1" min="9" max="9" width="3.29"/>
    <col customWidth="1" min="10" max="20" width="8.86"/>
    <col customWidth="1" min="21" max="26" width="8.0"/>
  </cols>
  <sheetData>
    <row r="1" ht="15.75" customHeight="1">
      <c r="A1" s="1"/>
      <c r="B1" s="1"/>
      <c r="C1" s="1"/>
      <c r="D1" s="1"/>
      <c r="E1" s="1"/>
      <c r="F1" s="1"/>
      <c r="G1" s="1"/>
      <c r="H1" s="5" t="str">
        <f>'Intro &amp; Prob 1'!C9</f>
        <v>*** KEY ***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75" customHeight="1">
      <c r="A3" s="5" t="s">
        <v>2</v>
      </c>
      <c r="B3" s="1" t="s">
        <v>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75" customHeight="1">
      <c r="A4" s="1"/>
      <c r="B4" s="1" t="s">
        <v>4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1"/>
      <c r="B5" s="1" t="s">
        <v>5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1"/>
      <c r="B7" s="1" t="s">
        <v>6</v>
      </c>
      <c r="C7" s="1"/>
      <c r="D7" s="1" t="s">
        <v>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1"/>
      <c r="B8" s="1" t="s">
        <v>8</v>
      </c>
      <c r="C8" s="1"/>
      <c r="D8" s="1" t="s">
        <v>9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75" customHeight="1">
      <c r="A9" s="1"/>
      <c r="B9" s="1" t="s">
        <v>10</v>
      </c>
      <c r="C9" s="1"/>
      <c r="D9" s="1" t="s">
        <v>11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1"/>
      <c r="B10" s="1" t="s">
        <v>12</v>
      </c>
      <c r="C10" s="1"/>
      <c r="D10" s="1" t="s">
        <v>13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1" t="s">
        <v>15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6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9"/>
      <c r="B15" s="10"/>
      <c r="C15" s="10"/>
      <c r="D15" s="10"/>
      <c r="E15" s="10"/>
      <c r="F15" s="10"/>
      <c r="G15" s="10"/>
      <c r="H15" s="10"/>
      <c r="I15" s="10"/>
      <c r="J15" s="1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13"/>
      <c r="B16" s="1" t="s">
        <v>17</v>
      </c>
      <c r="C16" s="1"/>
      <c r="D16" s="1" t="s">
        <v>18</v>
      </c>
      <c r="E16" s="1"/>
      <c r="F16" s="1"/>
      <c r="G16" s="1"/>
      <c r="H16" s="1"/>
      <c r="I16" s="1"/>
      <c r="J16" s="15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13"/>
      <c r="B17" s="1">
        <v>1.0</v>
      </c>
      <c r="C17" s="1"/>
      <c r="D17" s="1">
        <f>'Intro &amp; Prob 1'!C19+'Intro &amp; Prob 1'!C21</f>
        <v>119</v>
      </c>
      <c r="E17" s="1"/>
      <c r="F17" s="1"/>
      <c r="G17" s="1"/>
      <c r="H17" s="1"/>
      <c r="I17" s="1"/>
      <c r="J17" s="15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13"/>
      <c r="B18" s="1">
        <v>2.0</v>
      </c>
      <c r="C18" s="1"/>
      <c r="D18" s="1">
        <f>'Intro &amp; Prob 1'!C20+'Intro &amp; Prob 1'!C22+'Intro &amp; Prob 1'!C26+'Intro &amp; Prob 1'!C25+'Intro &amp; Prob 1'!C23</f>
        <v>125</v>
      </c>
      <c r="E18" s="1"/>
      <c r="F18" s="1"/>
      <c r="G18" s="1"/>
      <c r="H18" s="1"/>
      <c r="I18" s="1"/>
      <c r="J18" s="15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13"/>
      <c r="B19" s="1">
        <v>3.0</v>
      </c>
      <c r="C19" s="1"/>
      <c r="D19" s="1">
        <f>'Intro &amp; Prob 1'!C24+'Intro &amp; Prob 1'!C27+'Intro &amp; Prob 1'!C29</f>
        <v>89</v>
      </c>
      <c r="E19" s="1"/>
      <c r="F19" s="1"/>
      <c r="G19" s="1"/>
      <c r="H19" s="1"/>
      <c r="I19" s="1"/>
      <c r="J19" s="15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6.5" customHeight="1">
      <c r="A20" s="13"/>
      <c r="B20" s="1">
        <v>4.0</v>
      </c>
      <c r="C20" s="1"/>
      <c r="D20" s="22">
        <f>'Intro &amp; Prob 1'!C28+'Intro &amp; Prob 1'!C30+'Intro &amp; Prob 1'!C31</f>
        <v>91</v>
      </c>
      <c r="E20" s="1"/>
      <c r="F20" s="1"/>
      <c r="G20" s="1"/>
      <c r="H20" s="1"/>
      <c r="I20" s="1"/>
      <c r="J20" s="15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3"/>
      <c r="B21" s="18" t="s">
        <v>25</v>
      </c>
      <c r="C21" s="1"/>
      <c r="D21" s="1">
        <f>SUM(D17:D20)</f>
        <v>424</v>
      </c>
      <c r="E21" s="1"/>
      <c r="F21" s="1"/>
      <c r="G21" s="1"/>
      <c r="H21" s="1"/>
      <c r="I21" s="1"/>
      <c r="J21" s="15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3"/>
      <c r="B22" s="1"/>
      <c r="C22" s="1"/>
      <c r="D22" s="1"/>
      <c r="E22" s="1"/>
      <c r="F22" s="1"/>
      <c r="G22" s="1"/>
      <c r="H22" s="1"/>
      <c r="I22" s="1"/>
      <c r="J22" s="1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3"/>
      <c r="B23" s="1" t="s">
        <v>26</v>
      </c>
      <c r="C23" s="1"/>
      <c r="D23" s="1"/>
      <c r="E23" s="1"/>
      <c r="F23" s="1"/>
      <c r="G23" s="1"/>
      <c r="H23" s="1">
        <f>MAX(D17:D20)</f>
        <v>125</v>
      </c>
      <c r="I23" s="1"/>
      <c r="J23" s="15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3"/>
      <c r="B24" s="1"/>
      <c r="C24" s="1"/>
      <c r="D24" s="1"/>
      <c r="E24" s="1"/>
      <c r="F24" s="1"/>
      <c r="G24" s="1"/>
      <c r="H24" s="1"/>
      <c r="I24" s="1"/>
      <c r="J24" s="15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3"/>
      <c r="B25" s="1" t="s">
        <v>30</v>
      </c>
      <c r="C25" s="1"/>
      <c r="D25" s="1"/>
      <c r="E25" s="1"/>
      <c r="F25" s="1"/>
      <c r="G25" s="1"/>
      <c r="H25" s="1"/>
      <c r="I25" s="1">
        <f>4*H23-D21</f>
        <v>76</v>
      </c>
      <c r="J25" s="15" t="s">
        <v>35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3"/>
      <c r="B26" s="1" t="s">
        <v>36</v>
      </c>
      <c r="C26" s="1"/>
      <c r="D26" s="25"/>
      <c r="E26" s="1"/>
      <c r="F26" s="1"/>
      <c r="G26" s="1"/>
      <c r="H26" s="25">
        <f>I25/D21</f>
        <v>0.179245283</v>
      </c>
      <c r="I26" s="1"/>
      <c r="J26" s="15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6.5" customHeight="1">
      <c r="A27" s="27"/>
      <c r="B27" s="22"/>
      <c r="C27" s="22"/>
      <c r="D27" s="22"/>
      <c r="E27" s="22"/>
      <c r="F27" s="22"/>
      <c r="G27" s="22"/>
      <c r="H27" s="22"/>
      <c r="I27" s="22"/>
      <c r="J27" s="2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rawing r:id="rId1"/>
</worksheet>
</file>